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лан" sheetId="1" r:id="rId4"/>
    <sheet state="visible" name="Штатное расписание" sheetId="2" r:id="rId5"/>
  </sheets>
  <definedNames/>
  <calcPr/>
</workbook>
</file>

<file path=xl/sharedStrings.xml><?xml version="1.0" encoding="utf-8"?>
<sst xmlns="http://schemas.openxmlformats.org/spreadsheetml/2006/main" count="50" uniqueCount="50">
  <si>
    <t>1 мес</t>
  </si>
  <si>
    <t>2 мес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</si>
  <si>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</si>
  <si>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</si>
  <si>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</si>
  <si>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</si>
  <si>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</si>
  <si>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</si>
  <si>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</si>
  <si>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</si>
  <si>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</si>
  <si>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</si>
  <si>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>ИТОГО год</t>
  </si>
  <si>
    <t>1 кв</t>
  </si>
  <si>
    <t>2 кв</t>
  </si>
  <si>
    <t>3 кв</t>
  </si>
  <si>
    <t>4 кв</t>
  </si>
  <si>
    <t>ИТОГО</t>
  </si>
  <si>
    <t>Рабочих дней</t>
  </si>
  <si>
    <t>Средний чек</t>
  </si>
  <si>
    <t>Максимальное кол-во шоу в день (ограничения помещения, людей и пр.)</t>
  </si>
  <si>
    <t>Фактический процент загрузки в день</t>
  </si>
  <si>
    <t>Скидки, акции на каждый квест</t>
  </si>
  <si>
    <t>Выручка</t>
  </si>
  <si>
    <t>Итого расходы</t>
  </si>
  <si>
    <t>Инвестиционные</t>
  </si>
  <si>
    <t>Подгототвка помещения (ремонт, декорации)</t>
  </si>
  <si>
    <t>Сценарий</t>
  </si>
  <si>
    <t>Операционные</t>
  </si>
  <si>
    <t>Аренда (80 кв.м. по 2 000 руб.)</t>
  </si>
  <si>
    <t>Зарплата</t>
  </si>
  <si>
    <t>Взносы в фонды (30%)</t>
  </si>
  <si>
    <t>Коммунальные расходы (свет, вода, уборка)</t>
  </si>
  <si>
    <t>Реклама (соцсети, город)</t>
  </si>
  <si>
    <t>Аутсорсинг</t>
  </si>
  <si>
    <t xml:space="preserve">    Бухгалтер</t>
  </si>
  <si>
    <t xml:space="preserve">    Актер</t>
  </si>
  <si>
    <t>Прочие</t>
  </si>
  <si>
    <t>Прибыль</t>
  </si>
  <si>
    <t>Накопленным итогом</t>
  </si>
  <si>
    <t>срок окупаемости, месяцев</t>
  </si>
  <si>
    <t>Расходы</t>
  </si>
  <si>
    <t>Должность</t>
  </si>
  <si>
    <t>Численность</t>
  </si>
  <si>
    <t xml:space="preserve">Оклад
</t>
  </si>
  <si>
    <t>Итого в месяц</t>
  </si>
  <si>
    <t>Взносы в соцфонды 30%</t>
  </si>
  <si>
    <t>ИТОГО ФОТ</t>
  </si>
  <si>
    <t>Администратор-кассир</t>
  </si>
  <si>
    <t>Оператор квеста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</si>
</sst>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9" xfId="0" applyAlignment="1" applyFont="1" applyNumberFormat="1">
      <alignment readingOrder="0"/>
    </xf>
    <xf borderId="0" fillId="2" fontId="2" numFmtId="0" xfId="0" applyAlignment="1" applyFill="1" applyFont="1">
      <alignment readingOrder="0"/>
    </xf>
    <xf borderId="0" fillId="2" fontId="2" numFmtId="9" xfId="0" applyAlignment="1" applyFont="1" applyNumberFormat="1">
      <alignment readingOrder="0"/>
    </xf>
    <xf borderId="0" fillId="2" fontId="2" numFmtId="0" xfId="0" applyFont="1"/>
    <xf borderId="0" fillId="3" fontId="1" numFmtId="0" xfId="0" applyAlignment="1" applyFill="1" applyFont="1">
      <alignment readingOrder="0"/>
    </xf>
    <xf borderId="0" fillId="3" fontId="1" numFmtId="3" xfId="0" applyFont="1" applyNumberFormat="1"/>
    <xf borderId="0" fillId="3" fontId="1" numFmtId="0" xfId="0" applyFont="1"/>
    <xf borderId="0" fillId="0" fontId="2" numFmtId="3" xfId="0" applyFont="1" applyNumberFormat="1"/>
    <xf borderId="0" fillId="0" fontId="1" numFmtId="3" xfId="0" applyFont="1" applyNumberFormat="1"/>
    <xf borderId="0" fillId="0" fontId="3" numFmtId="0" xfId="0" applyAlignment="1" applyFont="1">
      <alignment horizontal="right" readingOrder="0"/>
    </xf>
    <xf borderId="1" fillId="0" fontId="2" numFmtId="0" xfId="0" applyAlignment="1" applyBorder="1" applyFont="1">
      <alignment readingOrder="0"/>
    </xf>
    <xf borderId="1" fillId="0" fontId="2" numFmtId="3" xfId="0" applyBorder="1" applyFont="1" applyNumberFormat="1"/>
    <xf borderId="1" fillId="0" fontId="1" numFmtId="0" xfId="0" applyAlignment="1" applyBorder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2" numFmtId="3" xfId="0" applyAlignment="1" applyBorder="1" applyFont="1" applyNumberFormat="1">
      <alignment readingOrder="0" shrinkToFit="0" vertical="center" wrapText="1"/>
    </xf>
    <xf borderId="1" fillId="0" fontId="2" numFmtId="3" xfId="0" applyAlignment="1" applyBorder="1" applyFont="1" applyNumberForma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3" xfId="0" applyAlignment="1" applyFont="1" applyNumberFormat="1">
      <alignment shrinkToFit="0" vertical="center" wrapText="1"/>
    </xf>
    <xf borderId="0" fillId="0" fontId="1" numFmtId="3" xfId="0" applyAlignment="1" applyFont="1" applyNumberFormat="1">
      <alignment shrinkToFit="0" vertical="center" wrapText="1"/>
    </xf>
    <xf borderId="1" fillId="0" fontId="1" numFmtId="3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41.57"/>
    <col customWidth="1" min="4" max="4" width="26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"/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1"/>
      <c r="V1" s="1"/>
      <c r="W1" s="1"/>
      <c r="X1" s="1"/>
      <c r="Y1" s="1"/>
      <c r="Z1" s="1"/>
    </row>
    <row r="2">
      <c r="A2" s="3" t="s">
        <v>18</v>
      </c>
      <c r="B2" s="3">
        <v>15.0</v>
      </c>
      <c r="C2" s="3">
        <v>30.0</v>
      </c>
      <c r="D2" s="3">
        <v>30.0</v>
      </c>
      <c r="E2" s="3">
        <v>30.0</v>
      </c>
      <c r="F2" s="3">
        <v>30.0</v>
      </c>
      <c r="G2" s="3">
        <v>30.0</v>
      </c>
      <c r="H2" s="3">
        <v>30.0</v>
      </c>
      <c r="I2" s="3">
        <v>30.0</v>
      </c>
      <c r="J2" s="3">
        <v>30.0</v>
      </c>
      <c r="K2" s="3">
        <v>30.0</v>
      </c>
      <c r="L2" s="3">
        <v>30.0</v>
      </c>
      <c r="M2" s="3">
        <v>30.0</v>
      </c>
      <c r="P2" s="3">
        <f t="shared" ref="P2:P26" si="1">B2+C2+D2</f>
        <v>75</v>
      </c>
      <c r="Q2" s="3">
        <f t="shared" ref="Q2:Q26" si="2">E2+F2+G2</f>
        <v>90</v>
      </c>
      <c r="R2" s="3">
        <f t="shared" ref="R2:R26" si="3">H2+I2+J2</f>
        <v>90</v>
      </c>
      <c r="S2" s="3">
        <f t="shared" ref="S2:S26" si="4">K2+L2+M2</f>
        <v>90</v>
      </c>
      <c r="T2" s="3">
        <f t="shared" ref="T2:T26" si="5">SUM(P2:S2)</f>
        <v>345</v>
      </c>
    </row>
    <row r="3">
      <c r="A3" s="3" t="s">
        <v>19</v>
      </c>
      <c r="B3" s="4">
        <v>6000.0</v>
      </c>
      <c r="C3" s="4">
        <v>6000.0</v>
      </c>
      <c r="D3" s="4">
        <v>6000.0</v>
      </c>
      <c r="E3" s="4">
        <v>6000.0</v>
      </c>
      <c r="F3" s="4">
        <v>6000.0</v>
      </c>
      <c r="G3" s="4">
        <v>6000.0</v>
      </c>
      <c r="H3" s="4">
        <v>6000.0</v>
      </c>
      <c r="I3" s="4">
        <v>6000.0</v>
      </c>
      <c r="J3" s="4">
        <v>6000.0</v>
      </c>
      <c r="K3" s="4">
        <v>6000.0</v>
      </c>
      <c r="L3" s="4">
        <v>6000.0</v>
      </c>
      <c r="M3" s="4">
        <v>6000.0</v>
      </c>
      <c r="P3" s="4">
        <f t="shared" si="1"/>
        <v>18000</v>
      </c>
      <c r="Q3" s="4">
        <f t="shared" si="2"/>
        <v>18000</v>
      </c>
      <c r="R3" s="4">
        <f t="shared" si="3"/>
        <v>18000</v>
      </c>
      <c r="S3" s="4">
        <f t="shared" si="4"/>
        <v>18000</v>
      </c>
      <c r="T3" s="4">
        <f t="shared" si="5"/>
        <v>72000</v>
      </c>
    </row>
    <row r="4">
      <c r="A4" s="5" t="s">
        <v>20</v>
      </c>
      <c r="B4" s="3">
        <v>8.0</v>
      </c>
      <c r="C4" s="3">
        <v>8.0</v>
      </c>
      <c r="D4" s="3">
        <v>8.0</v>
      </c>
      <c r="E4" s="3">
        <v>8.0</v>
      </c>
      <c r="F4" s="3">
        <v>8.0</v>
      </c>
      <c r="G4" s="3">
        <v>8.0</v>
      </c>
      <c r="H4" s="3">
        <v>8.0</v>
      </c>
      <c r="I4" s="3">
        <v>8.0</v>
      </c>
      <c r="J4" s="3">
        <v>8.0</v>
      </c>
      <c r="K4" s="3">
        <v>8.0</v>
      </c>
      <c r="L4" s="3">
        <v>8.0</v>
      </c>
      <c r="M4" s="3">
        <v>8.0</v>
      </c>
      <c r="P4" s="3">
        <f t="shared" si="1"/>
        <v>24</v>
      </c>
      <c r="Q4" s="3">
        <f t="shared" si="2"/>
        <v>24</v>
      </c>
      <c r="R4" s="3">
        <f t="shared" si="3"/>
        <v>24</v>
      </c>
      <c r="S4" s="3">
        <f t="shared" si="4"/>
        <v>24</v>
      </c>
      <c r="T4" s="3">
        <f t="shared" si="5"/>
        <v>96</v>
      </c>
    </row>
    <row r="5">
      <c r="A5" s="3" t="s">
        <v>21</v>
      </c>
      <c r="B5" s="6">
        <v>0.4</v>
      </c>
      <c r="C5" s="6">
        <v>0.5</v>
      </c>
      <c r="D5" s="6">
        <v>0.5</v>
      </c>
      <c r="E5" s="6">
        <v>0.5</v>
      </c>
      <c r="F5" s="6">
        <v>0.5</v>
      </c>
      <c r="G5" s="6">
        <v>0.5</v>
      </c>
      <c r="H5" s="6">
        <v>0.5</v>
      </c>
      <c r="I5" s="6">
        <v>0.6</v>
      </c>
      <c r="J5" s="6">
        <v>0.6</v>
      </c>
      <c r="K5" s="6">
        <v>0.6</v>
      </c>
      <c r="L5" s="6">
        <v>0.6</v>
      </c>
      <c r="M5" s="6">
        <v>0.6</v>
      </c>
      <c r="P5" s="6">
        <f t="shared" si="1"/>
        <v>1.4</v>
      </c>
      <c r="Q5" s="6">
        <f t="shared" si="2"/>
        <v>1.5</v>
      </c>
      <c r="R5" s="6">
        <f t="shared" si="3"/>
        <v>1.7</v>
      </c>
      <c r="S5" s="6">
        <f t="shared" si="4"/>
        <v>1.8</v>
      </c>
      <c r="T5" s="6">
        <f t="shared" si="5"/>
        <v>6.4</v>
      </c>
    </row>
    <row r="6">
      <c r="A6" s="7" t="s">
        <v>22</v>
      </c>
      <c r="B6" s="8">
        <v>0.2</v>
      </c>
      <c r="C6" s="8">
        <v>0.2</v>
      </c>
      <c r="D6" s="8">
        <v>0.2</v>
      </c>
      <c r="E6" s="8">
        <v>0.1</v>
      </c>
      <c r="F6" s="8">
        <v>0.2</v>
      </c>
      <c r="G6" s="8">
        <v>0.2</v>
      </c>
      <c r="H6" s="8">
        <v>0.2</v>
      </c>
      <c r="I6" s="8">
        <v>0.2</v>
      </c>
      <c r="J6" s="8">
        <v>0.05</v>
      </c>
      <c r="K6" s="8">
        <v>0.05</v>
      </c>
      <c r="L6" s="8">
        <v>0.05</v>
      </c>
      <c r="M6" s="8">
        <v>0.05</v>
      </c>
      <c r="N6" s="9"/>
      <c r="O6" s="9"/>
      <c r="P6" s="8">
        <f t="shared" si="1"/>
        <v>0.6</v>
      </c>
      <c r="Q6" s="8">
        <f t="shared" si="2"/>
        <v>0.5</v>
      </c>
      <c r="R6" s="8">
        <f t="shared" si="3"/>
        <v>0.45</v>
      </c>
      <c r="S6" s="8">
        <f t="shared" si="4"/>
        <v>0.15</v>
      </c>
      <c r="T6" s="8">
        <f t="shared" si="5"/>
        <v>1.7</v>
      </c>
      <c r="U6" s="9"/>
      <c r="V6" s="9"/>
      <c r="W6" s="9"/>
      <c r="X6" s="9"/>
      <c r="Y6" s="9"/>
      <c r="Z6" s="9"/>
    </row>
    <row r="7">
      <c r="A7" s="10" t="s">
        <v>23</v>
      </c>
      <c r="B7" s="11">
        <f t="shared" ref="B7:M7" si="6">(B$3-B$3*B$6)*B$2*B$4*B$5</f>
        <v>230400</v>
      </c>
      <c r="C7" s="11">
        <f t="shared" si="6"/>
        <v>576000</v>
      </c>
      <c r="D7" s="11">
        <f t="shared" si="6"/>
        <v>576000</v>
      </c>
      <c r="E7" s="11">
        <f t="shared" si="6"/>
        <v>648000</v>
      </c>
      <c r="F7" s="11">
        <f t="shared" si="6"/>
        <v>576000</v>
      </c>
      <c r="G7" s="11">
        <f t="shared" si="6"/>
        <v>576000</v>
      </c>
      <c r="H7" s="11">
        <f t="shared" si="6"/>
        <v>576000</v>
      </c>
      <c r="I7" s="11">
        <f t="shared" si="6"/>
        <v>691200</v>
      </c>
      <c r="J7" s="11">
        <f t="shared" si="6"/>
        <v>820800</v>
      </c>
      <c r="K7" s="11">
        <f t="shared" si="6"/>
        <v>820800</v>
      </c>
      <c r="L7" s="11">
        <f t="shared" si="6"/>
        <v>820800</v>
      </c>
      <c r="M7" s="11">
        <f t="shared" si="6"/>
        <v>820800</v>
      </c>
      <c r="N7" s="11">
        <f>SUM(B7:M7)</f>
        <v>7732800</v>
      </c>
      <c r="O7" s="12"/>
      <c r="P7" s="11">
        <f t="shared" si="1"/>
        <v>1382400</v>
      </c>
      <c r="Q7" s="11">
        <f t="shared" si="2"/>
        <v>1800000</v>
      </c>
      <c r="R7" s="11">
        <f t="shared" si="3"/>
        <v>2088000</v>
      </c>
      <c r="S7" s="11">
        <f t="shared" si="4"/>
        <v>2462400</v>
      </c>
      <c r="T7" s="11">
        <f t="shared" si="5"/>
        <v>7732800</v>
      </c>
      <c r="U7" s="12"/>
      <c r="V7" s="12"/>
      <c r="W7" s="12"/>
      <c r="X7" s="12"/>
      <c r="Y7" s="12"/>
      <c r="Z7" s="12"/>
    </row>
    <row r="8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P8" s="13">
        <f t="shared" si="1"/>
        <v>0</v>
      </c>
      <c r="Q8" s="13">
        <f t="shared" si="2"/>
        <v>0</v>
      </c>
      <c r="R8" s="13">
        <f t="shared" si="3"/>
        <v>0</v>
      </c>
      <c r="S8" s="13">
        <f t="shared" si="4"/>
        <v>0</v>
      </c>
      <c r="T8" s="13">
        <f t="shared" si="5"/>
        <v>0</v>
      </c>
    </row>
    <row r="9">
      <c r="A9" s="10" t="s">
        <v>24</v>
      </c>
      <c r="B9" s="11">
        <f t="shared" ref="B9:M9" si="7">B10+B15</f>
        <v>1473000</v>
      </c>
      <c r="C9" s="11">
        <f t="shared" si="7"/>
        <v>503000</v>
      </c>
      <c r="D9" s="11">
        <f t="shared" si="7"/>
        <v>503000</v>
      </c>
      <c r="E9" s="11">
        <f t="shared" si="7"/>
        <v>503000</v>
      </c>
      <c r="F9" s="11">
        <f t="shared" si="7"/>
        <v>503000</v>
      </c>
      <c r="G9" s="11">
        <f t="shared" si="7"/>
        <v>503000</v>
      </c>
      <c r="H9" s="11">
        <f t="shared" si="7"/>
        <v>493000</v>
      </c>
      <c r="I9" s="11">
        <f t="shared" si="7"/>
        <v>493000</v>
      </c>
      <c r="J9" s="11">
        <f t="shared" si="7"/>
        <v>493000</v>
      </c>
      <c r="K9" s="11">
        <f t="shared" si="7"/>
        <v>483000</v>
      </c>
      <c r="L9" s="11">
        <f t="shared" si="7"/>
        <v>483000</v>
      </c>
      <c r="M9" s="11">
        <f t="shared" si="7"/>
        <v>483000</v>
      </c>
      <c r="N9" s="11">
        <f>SUM(B9:M9)</f>
        <v>6916000</v>
      </c>
      <c r="O9" s="12"/>
      <c r="P9" s="11">
        <f t="shared" si="1"/>
        <v>2479000</v>
      </c>
      <c r="Q9" s="11">
        <f t="shared" si="2"/>
        <v>1509000</v>
      </c>
      <c r="R9" s="11">
        <f t="shared" si="3"/>
        <v>1479000</v>
      </c>
      <c r="S9" s="11">
        <f t="shared" si="4"/>
        <v>1449000</v>
      </c>
      <c r="T9" s="11">
        <f t="shared" si="5"/>
        <v>6916000</v>
      </c>
      <c r="U9" s="12"/>
      <c r="V9" s="12"/>
      <c r="W9" s="12"/>
      <c r="X9" s="12"/>
      <c r="Y9" s="12"/>
      <c r="Z9" s="12"/>
    </row>
    <row r="10">
      <c r="A10" s="2" t="s">
        <v>25</v>
      </c>
      <c r="B10" s="14">
        <f>SUM(B11:B14)</f>
        <v>950000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"/>
      <c r="O10" s="1"/>
      <c r="P10" s="14">
        <f t="shared" si="1"/>
        <v>950000</v>
      </c>
      <c r="Q10" s="14">
        <f t="shared" si="2"/>
        <v>0</v>
      </c>
      <c r="R10" s="14">
        <f t="shared" si="3"/>
        <v>0</v>
      </c>
      <c r="S10" s="14">
        <f t="shared" si="4"/>
        <v>0</v>
      </c>
      <c r="T10" s="14">
        <f t="shared" si="5"/>
        <v>950000</v>
      </c>
      <c r="U10" s="1"/>
      <c r="V10" s="1"/>
      <c r="W10" s="1"/>
      <c r="X10" s="1"/>
      <c r="Y10" s="1"/>
      <c r="Z10" s="1"/>
    </row>
    <row r="11">
      <c r="A11" s="3" t="s">
        <v>26</v>
      </c>
      <c r="B11" s="4">
        <v>900000.0</v>
      </c>
      <c r="C11" s="13"/>
      <c r="D11" s="13"/>
      <c r="E11" s="13"/>
      <c r="F11" s="4"/>
      <c r="G11" s="4"/>
      <c r="H11" s="13"/>
      <c r="I11" s="13"/>
      <c r="J11" s="13"/>
      <c r="K11" s="13"/>
      <c r="L11" s="13"/>
      <c r="M11" s="13"/>
      <c r="P11" s="13">
        <f t="shared" si="1"/>
        <v>900000</v>
      </c>
      <c r="Q11" s="13">
        <f t="shared" si="2"/>
        <v>0</v>
      </c>
      <c r="R11" s="13">
        <f t="shared" si="3"/>
        <v>0</v>
      </c>
      <c r="S11" s="13">
        <f t="shared" si="4"/>
        <v>0</v>
      </c>
      <c r="T11" s="13">
        <f t="shared" si="5"/>
        <v>900000</v>
      </c>
    </row>
    <row r="12">
      <c r="A12" s="3" t="s">
        <v>27</v>
      </c>
      <c r="B12" s="4">
        <v>50000.0</v>
      </c>
      <c r="C12" s="13"/>
      <c r="D12" s="13"/>
      <c r="E12" s="13"/>
      <c r="F12" s="4"/>
      <c r="G12" s="13"/>
      <c r="H12" s="13"/>
      <c r="I12" s="13"/>
      <c r="J12" s="13"/>
      <c r="K12" s="13"/>
      <c r="L12" s="13"/>
      <c r="M12" s="13"/>
      <c r="P12" s="13">
        <f t="shared" si="1"/>
        <v>50000</v>
      </c>
      <c r="Q12" s="13">
        <f t="shared" si="2"/>
        <v>0</v>
      </c>
      <c r="R12" s="13">
        <f t="shared" si="3"/>
        <v>0</v>
      </c>
      <c r="S12" s="13">
        <f t="shared" si="4"/>
        <v>0</v>
      </c>
      <c r="T12" s="13">
        <f t="shared" si="5"/>
        <v>50000</v>
      </c>
    </row>
    <row r="1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"/>
      <c r="O13" s="1"/>
      <c r="P13" s="14">
        <f t="shared" si="1"/>
        <v>0</v>
      </c>
      <c r="Q13" s="14">
        <f t="shared" si="2"/>
        <v>0</v>
      </c>
      <c r="R13" s="14">
        <f t="shared" si="3"/>
        <v>0</v>
      </c>
      <c r="S13" s="14">
        <f t="shared" si="4"/>
        <v>0</v>
      </c>
      <c r="T13" s="14">
        <f t="shared" si="5"/>
        <v>0</v>
      </c>
      <c r="U13" s="1"/>
      <c r="V13" s="1"/>
      <c r="W13" s="1"/>
      <c r="X13" s="1"/>
      <c r="Y13" s="1"/>
      <c r="Z13" s="1"/>
    </row>
    <row r="14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"/>
      <c r="O14" s="1"/>
      <c r="P14" s="14">
        <f t="shared" si="1"/>
        <v>0</v>
      </c>
      <c r="Q14" s="14">
        <f t="shared" si="2"/>
        <v>0</v>
      </c>
      <c r="R14" s="14">
        <f t="shared" si="3"/>
        <v>0</v>
      </c>
      <c r="S14" s="14">
        <f t="shared" si="4"/>
        <v>0</v>
      </c>
      <c r="T14" s="14">
        <f t="shared" si="5"/>
        <v>0</v>
      </c>
      <c r="U14" s="1"/>
      <c r="V14" s="1"/>
      <c r="W14" s="1"/>
      <c r="X14" s="1"/>
      <c r="Y14" s="1"/>
      <c r="Z14" s="1"/>
    </row>
    <row r="15">
      <c r="A15" s="2" t="s">
        <v>28</v>
      </c>
      <c r="B15" s="14">
        <f t="shared" ref="B15:M15" si="8">SUM(B16:B21)+B24</f>
        <v>523000</v>
      </c>
      <c r="C15" s="14">
        <f t="shared" si="8"/>
        <v>503000</v>
      </c>
      <c r="D15" s="14">
        <f t="shared" si="8"/>
        <v>503000</v>
      </c>
      <c r="E15" s="14">
        <f t="shared" si="8"/>
        <v>503000</v>
      </c>
      <c r="F15" s="14">
        <f t="shared" si="8"/>
        <v>503000</v>
      </c>
      <c r="G15" s="14">
        <f t="shared" si="8"/>
        <v>503000</v>
      </c>
      <c r="H15" s="14">
        <f t="shared" si="8"/>
        <v>493000</v>
      </c>
      <c r="I15" s="14">
        <f t="shared" si="8"/>
        <v>493000</v>
      </c>
      <c r="J15" s="14">
        <f t="shared" si="8"/>
        <v>493000</v>
      </c>
      <c r="K15" s="14">
        <f t="shared" si="8"/>
        <v>483000</v>
      </c>
      <c r="L15" s="14">
        <f t="shared" si="8"/>
        <v>483000</v>
      </c>
      <c r="M15" s="14">
        <f t="shared" si="8"/>
        <v>483000</v>
      </c>
      <c r="N15" s="12"/>
      <c r="O15" s="1"/>
      <c r="P15" s="14">
        <f t="shared" si="1"/>
        <v>1529000</v>
      </c>
      <c r="Q15" s="14">
        <f t="shared" si="2"/>
        <v>1509000</v>
      </c>
      <c r="R15" s="14">
        <f t="shared" si="3"/>
        <v>1479000</v>
      </c>
      <c r="S15" s="14">
        <f t="shared" si="4"/>
        <v>1449000</v>
      </c>
      <c r="T15" s="14">
        <f t="shared" si="5"/>
        <v>5966000</v>
      </c>
      <c r="U15" s="1"/>
      <c r="V15" s="1"/>
      <c r="W15" s="1"/>
      <c r="X15" s="1"/>
      <c r="Y15" s="1"/>
      <c r="Z15" s="1"/>
    </row>
    <row r="16">
      <c r="A16" s="3" t="s">
        <v>29</v>
      </c>
      <c r="B16" s="13">
        <f t="shared" ref="B16:M16" si="9">80*2000</f>
        <v>160000</v>
      </c>
      <c r="C16" s="13">
        <f t="shared" si="9"/>
        <v>160000</v>
      </c>
      <c r="D16" s="13">
        <f t="shared" si="9"/>
        <v>160000</v>
      </c>
      <c r="E16" s="13">
        <f t="shared" si="9"/>
        <v>160000</v>
      </c>
      <c r="F16" s="13">
        <f t="shared" si="9"/>
        <v>160000</v>
      </c>
      <c r="G16" s="13">
        <f t="shared" si="9"/>
        <v>160000</v>
      </c>
      <c r="H16" s="13">
        <f t="shared" si="9"/>
        <v>160000</v>
      </c>
      <c r="I16" s="13">
        <f t="shared" si="9"/>
        <v>160000</v>
      </c>
      <c r="J16" s="13">
        <f t="shared" si="9"/>
        <v>160000</v>
      </c>
      <c r="K16" s="13">
        <f t="shared" si="9"/>
        <v>160000</v>
      </c>
      <c r="L16" s="13">
        <f t="shared" si="9"/>
        <v>160000</v>
      </c>
      <c r="M16" s="13">
        <f t="shared" si="9"/>
        <v>160000</v>
      </c>
      <c r="P16" s="13">
        <f t="shared" si="1"/>
        <v>480000</v>
      </c>
      <c r="Q16" s="13">
        <f t="shared" si="2"/>
        <v>480000</v>
      </c>
      <c r="R16" s="13">
        <f t="shared" si="3"/>
        <v>480000</v>
      </c>
      <c r="S16" s="13">
        <f t="shared" si="4"/>
        <v>480000</v>
      </c>
      <c r="T16" s="13">
        <f t="shared" si="5"/>
        <v>1920000</v>
      </c>
    </row>
    <row r="17">
      <c r="A17" s="3" t="s">
        <v>30</v>
      </c>
      <c r="B17" s="4">
        <v>160000.0</v>
      </c>
      <c r="C17" s="4">
        <v>160000.0</v>
      </c>
      <c r="D17" s="4">
        <v>160000.0</v>
      </c>
      <c r="E17" s="4">
        <v>160000.0</v>
      </c>
      <c r="F17" s="4">
        <v>160000.0</v>
      </c>
      <c r="G17" s="4">
        <v>160000.0</v>
      </c>
      <c r="H17" s="4">
        <v>160000.0</v>
      </c>
      <c r="I17" s="4">
        <v>160000.0</v>
      </c>
      <c r="J17" s="4">
        <v>160000.0</v>
      </c>
      <c r="K17" s="4">
        <v>160000.0</v>
      </c>
      <c r="L17" s="4">
        <v>160000.0</v>
      </c>
      <c r="M17" s="4">
        <v>160000.0</v>
      </c>
      <c r="P17" s="4">
        <f t="shared" si="1"/>
        <v>480000</v>
      </c>
      <c r="Q17" s="4">
        <f t="shared" si="2"/>
        <v>480000</v>
      </c>
      <c r="R17" s="4">
        <f t="shared" si="3"/>
        <v>480000</v>
      </c>
      <c r="S17" s="4">
        <f t="shared" si="4"/>
        <v>480000</v>
      </c>
      <c r="T17" s="4">
        <f t="shared" si="5"/>
        <v>1920000</v>
      </c>
    </row>
    <row r="18">
      <c r="A18" s="3" t="s">
        <v>31</v>
      </c>
      <c r="B18" s="13">
        <f t="shared" ref="B18:M18" si="10">B17*0.3</f>
        <v>48000</v>
      </c>
      <c r="C18" s="13">
        <f t="shared" si="10"/>
        <v>48000</v>
      </c>
      <c r="D18" s="13">
        <f t="shared" si="10"/>
        <v>48000</v>
      </c>
      <c r="E18" s="13">
        <f t="shared" si="10"/>
        <v>48000</v>
      </c>
      <c r="F18" s="13">
        <f t="shared" si="10"/>
        <v>48000</v>
      </c>
      <c r="G18" s="13">
        <f t="shared" si="10"/>
        <v>48000</v>
      </c>
      <c r="H18" s="13">
        <f t="shared" si="10"/>
        <v>48000</v>
      </c>
      <c r="I18" s="13">
        <f t="shared" si="10"/>
        <v>48000</v>
      </c>
      <c r="J18" s="13">
        <f t="shared" si="10"/>
        <v>48000</v>
      </c>
      <c r="K18" s="13">
        <f t="shared" si="10"/>
        <v>48000</v>
      </c>
      <c r="L18" s="13">
        <f t="shared" si="10"/>
        <v>48000</v>
      </c>
      <c r="M18" s="13">
        <f t="shared" si="10"/>
        <v>48000</v>
      </c>
      <c r="P18" s="13">
        <f t="shared" si="1"/>
        <v>144000</v>
      </c>
      <c r="Q18" s="13">
        <f t="shared" si="2"/>
        <v>144000</v>
      </c>
      <c r="R18" s="13">
        <f t="shared" si="3"/>
        <v>144000</v>
      </c>
      <c r="S18" s="13">
        <f t="shared" si="4"/>
        <v>144000</v>
      </c>
      <c r="T18" s="13">
        <f t="shared" si="5"/>
        <v>576000</v>
      </c>
    </row>
    <row r="19">
      <c r="A19" s="3" t="s">
        <v>32</v>
      </c>
      <c r="B19" s="4">
        <v>20000.0</v>
      </c>
      <c r="C19" s="4">
        <v>20000.0</v>
      </c>
      <c r="D19" s="4">
        <v>20000.0</v>
      </c>
      <c r="E19" s="4">
        <v>20000.0</v>
      </c>
      <c r="F19" s="4">
        <v>20000.0</v>
      </c>
      <c r="G19" s="4">
        <v>20000.0</v>
      </c>
      <c r="H19" s="4">
        <v>20000.0</v>
      </c>
      <c r="I19" s="4">
        <v>20000.0</v>
      </c>
      <c r="J19" s="4">
        <v>20000.0</v>
      </c>
      <c r="K19" s="4">
        <v>20000.0</v>
      </c>
      <c r="L19" s="4">
        <v>20000.0</v>
      </c>
      <c r="M19" s="4">
        <v>20000.0</v>
      </c>
      <c r="P19" s="4">
        <f t="shared" si="1"/>
        <v>60000</v>
      </c>
      <c r="Q19" s="4">
        <f t="shared" si="2"/>
        <v>60000</v>
      </c>
      <c r="R19" s="4">
        <f t="shared" si="3"/>
        <v>60000</v>
      </c>
      <c r="S19" s="4">
        <f t="shared" si="4"/>
        <v>60000</v>
      </c>
      <c r="T19" s="4">
        <f t="shared" si="5"/>
        <v>240000</v>
      </c>
    </row>
    <row r="20">
      <c r="A20" s="3" t="s">
        <v>33</v>
      </c>
      <c r="B20" s="4">
        <v>70000.0</v>
      </c>
      <c r="C20" s="4">
        <v>50000.0</v>
      </c>
      <c r="D20" s="4">
        <v>50000.0</v>
      </c>
      <c r="E20" s="4">
        <v>50000.0</v>
      </c>
      <c r="F20" s="4">
        <v>50000.0</v>
      </c>
      <c r="G20" s="4">
        <v>50000.0</v>
      </c>
      <c r="H20" s="4">
        <v>40000.0</v>
      </c>
      <c r="I20" s="4">
        <v>40000.0</v>
      </c>
      <c r="J20" s="4">
        <v>40000.0</v>
      </c>
      <c r="K20" s="4">
        <v>30000.0</v>
      </c>
      <c r="L20" s="4">
        <v>30000.0</v>
      </c>
      <c r="M20" s="4">
        <v>30000.0</v>
      </c>
      <c r="P20" s="4">
        <f t="shared" si="1"/>
        <v>170000</v>
      </c>
      <c r="Q20" s="4">
        <f t="shared" si="2"/>
        <v>150000</v>
      </c>
      <c r="R20" s="4">
        <f t="shared" si="3"/>
        <v>120000</v>
      </c>
      <c r="S20" s="4">
        <f t="shared" si="4"/>
        <v>90000</v>
      </c>
      <c r="T20" s="4">
        <f t="shared" si="5"/>
        <v>530000</v>
      </c>
    </row>
    <row r="21">
      <c r="A21" s="3" t="s">
        <v>34</v>
      </c>
      <c r="B21" s="13">
        <f t="shared" ref="B21:M21" si="11">SUM(B22:B23)</f>
        <v>35000</v>
      </c>
      <c r="C21" s="13">
        <f t="shared" si="11"/>
        <v>35000</v>
      </c>
      <c r="D21" s="13">
        <f t="shared" si="11"/>
        <v>35000</v>
      </c>
      <c r="E21" s="13">
        <f t="shared" si="11"/>
        <v>35000</v>
      </c>
      <c r="F21" s="13">
        <f t="shared" si="11"/>
        <v>35000</v>
      </c>
      <c r="G21" s="13">
        <f t="shared" si="11"/>
        <v>35000</v>
      </c>
      <c r="H21" s="13">
        <f t="shared" si="11"/>
        <v>35000</v>
      </c>
      <c r="I21" s="13">
        <f t="shared" si="11"/>
        <v>35000</v>
      </c>
      <c r="J21" s="13">
        <f t="shared" si="11"/>
        <v>35000</v>
      </c>
      <c r="K21" s="13">
        <f t="shared" si="11"/>
        <v>35000</v>
      </c>
      <c r="L21" s="13">
        <f t="shared" si="11"/>
        <v>35000</v>
      </c>
      <c r="M21" s="13">
        <f t="shared" si="11"/>
        <v>35000</v>
      </c>
      <c r="P21" s="13">
        <f t="shared" si="1"/>
        <v>105000</v>
      </c>
      <c r="Q21" s="13">
        <f t="shared" si="2"/>
        <v>105000</v>
      </c>
      <c r="R21" s="13">
        <f t="shared" si="3"/>
        <v>105000</v>
      </c>
      <c r="S21" s="13">
        <f t="shared" si="4"/>
        <v>105000</v>
      </c>
      <c r="T21" s="13">
        <f t="shared" si="5"/>
        <v>420000</v>
      </c>
    </row>
    <row r="22">
      <c r="A22" s="3" t="s">
        <v>35</v>
      </c>
      <c r="B22" s="4">
        <v>15000.0</v>
      </c>
      <c r="C22" s="4">
        <v>15000.0</v>
      </c>
      <c r="D22" s="4">
        <v>15000.0</v>
      </c>
      <c r="E22" s="4">
        <v>15000.0</v>
      </c>
      <c r="F22" s="4">
        <v>15000.0</v>
      </c>
      <c r="G22" s="4">
        <v>15000.0</v>
      </c>
      <c r="H22" s="4">
        <v>15000.0</v>
      </c>
      <c r="I22" s="4">
        <v>15000.0</v>
      </c>
      <c r="J22" s="4">
        <v>15000.0</v>
      </c>
      <c r="K22" s="4">
        <v>15000.0</v>
      </c>
      <c r="L22" s="4">
        <v>15000.0</v>
      </c>
      <c r="M22" s="4">
        <v>15000.0</v>
      </c>
      <c r="P22" s="4">
        <f t="shared" si="1"/>
        <v>45000</v>
      </c>
      <c r="Q22" s="4">
        <f t="shared" si="2"/>
        <v>45000</v>
      </c>
      <c r="R22" s="4">
        <f t="shared" si="3"/>
        <v>45000</v>
      </c>
      <c r="S22" s="4">
        <f t="shared" si="4"/>
        <v>45000</v>
      </c>
      <c r="T22" s="4">
        <f t="shared" si="5"/>
        <v>180000</v>
      </c>
    </row>
    <row r="23">
      <c r="A23" s="3" t="s">
        <v>36</v>
      </c>
      <c r="B23" s="4">
        <v>20000.0</v>
      </c>
      <c r="C23" s="4">
        <v>20000.0</v>
      </c>
      <c r="D23" s="4">
        <v>20000.0</v>
      </c>
      <c r="E23" s="4">
        <v>20000.0</v>
      </c>
      <c r="F23" s="4">
        <v>20000.0</v>
      </c>
      <c r="G23" s="4">
        <v>20000.0</v>
      </c>
      <c r="H23" s="4">
        <v>20000.0</v>
      </c>
      <c r="I23" s="4">
        <v>20000.0</v>
      </c>
      <c r="J23" s="4">
        <v>20000.0</v>
      </c>
      <c r="K23" s="4">
        <v>20000.0</v>
      </c>
      <c r="L23" s="4">
        <v>20000.0</v>
      </c>
      <c r="M23" s="4">
        <v>20000.0</v>
      </c>
      <c r="P23" s="4">
        <f t="shared" si="1"/>
        <v>60000</v>
      </c>
      <c r="Q23" s="4">
        <f t="shared" si="2"/>
        <v>60000</v>
      </c>
      <c r="R23" s="4">
        <f t="shared" si="3"/>
        <v>60000</v>
      </c>
      <c r="S23" s="4">
        <f t="shared" si="4"/>
        <v>60000</v>
      </c>
      <c r="T23" s="4">
        <f t="shared" si="5"/>
        <v>240000</v>
      </c>
    </row>
    <row r="24">
      <c r="A24" s="3" t="s">
        <v>37</v>
      </c>
      <c r="B24" s="4">
        <v>30000.0</v>
      </c>
      <c r="C24" s="4">
        <v>30000.0</v>
      </c>
      <c r="D24" s="4">
        <v>30000.0</v>
      </c>
      <c r="E24" s="4">
        <v>30000.0</v>
      </c>
      <c r="F24" s="4">
        <v>30000.0</v>
      </c>
      <c r="G24" s="4">
        <v>30000.0</v>
      </c>
      <c r="H24" s="4">
        <v>30000.0</v>
      </c>
      <c r="I24" s="4">
        <v>30000.0</v>
      </c>
      <c r="J24" s="4">
        <v>30000.0</v>
      </c>
      <c r="K24" s="4">
        <v>30000.0</v>
      </c>
      <c r="L24" s="4">
        <v>30000.0</v>
      </c>
      <c r="M24" s="4">
        <v>30000.0</v>
      </c>
      <c r="P24" s="4">
        <f t="shared" si="1"/>
        <v>90000</v>
      </c>
      <c r="Q24" s="4">
        <f t="shared" si="2"/>
        <v>90000</v>
      </c>
      <c r="R24" s="4">
        <f t="shared" si="3"/>
        <v>90000</v>
      </c>
      <c r="S24" s="4">
        <f t="shared" si="4"/>
        <v>90000</v>
      </c>
      <c r="T24" s="4">
        <f t="shared" si="5"/>
        <v>360000</v>
      </c>
    </row>
    <row r="25">
      <c r="A25" s="10" t="s">
        <v>38</v>
      </c>
      <c r="B25" s="11">
        <f t="shared" ref="B25:M25" si="12">B7-B9</f>
        <v>-1242600</v>
      </c>
      <c r="C25" s="11">
        <f t="shared" si="12"/>
        <v>73000</v>
      </c>
      <c r="D25" s="11">
        <f t="shared" si="12"/>
        <v>73000</v>
      </c>
      <c r="E25" s="11">
        <f t="shared" si="12"/>
        <v>145000</v>
      </c>
      <c r="F25" s="11">
        <f t="shared" si="12"/>
        <v>73000</v>
      </c>
      <c r="G25" s="11">
        <f t="shared" si="12"/>
        <v>73000</v>
      </c>
      <c r="H25" s="11">
        <f t="shared" si="12"/>
        <v>83000</v>
      </c>
      <c r="I25" s="11">
        <f t="shared" si="12"/>
        <v>198200</v>
      </c>
      <c r="J25" s="11">
        <f t="shared" si="12"/>
        <v>327800</v>
      </c>
      <c r="K25" s="11">
        <f t="shared" si="12"/>
        <v>337800</v>
      </c>
      <c r="L25" s="11">
        <f t="shared" si="12"/>
        <v>337800</v>
      </c>
      <c r="M25" s="11">
        <f t="shared" si="12"/>
        <v>337800</v>
      </c>
      <c r="N25" s="11">
        <f>SUM(B25:M25)</f>
        <v>816800</v>
      </c>
      <c r="O25" s="12"/>
      <c r="P25" s="11">
        <f t="shared" si="1"/>
        <v>-1096600</v>
      </c>
      <c r="Q25" s="11">
        <f t="shared" si="2"/>
        <v>291000</v>
      </c>
      <c r="R25" s="11">
        <f t="shared" si="3"/>
        <v>609000</v>
      </c>
      <c r="S25" s="11">
        <f t="shared" si="4"/>
        <v>1013400</v>
      </c>
      <c r="T25" s="11">
        <f t="shared" si="5"/>
        <v>816800</v>
      </c>
      <c r="U25" s="12"/>
      <c r="V25" s="12"/>
      <c r="W25" s="12"/>
      <c r="X25" s="12"/>
      <c r="Y25" s="12"/>
      <c r="Z25" s="12"/>
    </row>
    <row r="26">
      <c r="A26" s="10" t="s">
        <v>39</v>
      </c>
      <c r="B26" s="11">
        <f>B25</f>
        <v>-1242600</v>
      </c>
      <c r="C26" s="11">
        <f t="shared" ref="C26:M26" si="13">B26+C25</f>
        <v>-1169600</v>
      </c>
      <c r="D26" s="11">
        <f t="shared" si="13"/>
        <v>-1096600</v>
      </c>
      <c r="E26" s="11">
        <f t="shared" si="13"/>
        <v>-951600</v>
      </c>
      <c r="F26" s="11">
        <f t="shared" si="13"/>
        <v>-878600</v>
      </c>
      <c r="G26" s="11">
        <f t="shared" si="13"/>
        <v>-805600</v>
      </c>
      <c r="H26" s="11">
        <f t="shared" si="13"/>
        <v>-722600</v>
      </c>
      <c r="I26" s="11">
        <f t="shared" si="13"/>
        <v>-524400</v>
      </c>
      <c r="J26" s="11">
        <f t="shared" si="13"/>
        <v>-196600</v>
      </c>
      <c r="K26" s="11">
        <f t="shared" si="13"/>
        <v>141200</v>
      </c>
      <c r="L26" s="11">
        <f t="shared" si="13"/>
        <v>479000</v>
      </c>
      <c r="M26" s="11">
        <f t="shared" si="13"/>
        <v>816800</v>
      </c>
      <c r="N26" s="12"/>
      <c r="O26" s="12"/>
      <c r="P26" s="11">
        <f t="shared" si="1"/>
        <v>-3508800</v>
      </c>
      <c r="Q26" s="11">
        <f t="shared" si="2"/>
        <v>-2635800</v>
      </c>
      <c r="R26" s="11">
        <f t="shared" si="3"/>
        <v>-1443600</v>
      </c>
      <c r="S26" s="11">
        <f t="shared" si="4"/>
        <v>1437000</v>
      </c>
      <c r="T26" s="11">
        <f t="shared" si="5"/>
        <v>-6151200</v>
      </c>
      <c r="U26" s="12"/>
      <c r="V26" s="12"/>
      <c r="W26" s="12"/>
      <c r="X26" s="12"/>
      <c r="Y26" s="12"/>
      <c r="Z26" s="12"/>
    </row>
    <row r="27">
      <c r="A27" s="3" t="s">
        <v>40</v>
      </c>
      <c r="B27" s="15">
        <f>COUNTIF(B26:M26,"&lt;0")</f>
        <v>9</v>
      </c>
      <c r="O27" s="16" t="s">
        <v>41</v>
      </c>
      <c r="P27" s="17">
        <f t="shared" ref="P27:T27" si="14">P9</f>
        <v>2479000</v>
      </c>
      <c r="Q27" s="17">
        <f t="shared" si="14"/>
        <v>1509000</v>
      </c>
      <c r="R27" s="17">
        <f t="shared" si="14"/>
        <v>1479000</v>
      </c>
      <c r="S27" s="17">
        <f t="shared" si="14"/>
        <v>1449000</v>
      </c>
      <c r="T27" s="17">
        <f t="shared" si="14"/>
        <v>6916000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29"/>
    <col customWidth="1" min="2" max="2" width="10.57"/>
    <col customWidth="1" min="4" max="4" width="14.71"/>
    <col customWidth="1" min="5" max="5" width="16.0"/>
  </cols>
  <sheetData>
    <row r="1">
      <c r="A1" s="18" t="s">
        <v>42</v>
      </c>
      <c r="B1" s="18" t="s">
        <v>43</v>
      </c>
      <c r="C1" s="18" t="s">
        <v>44</v>
      </c>
      <c r="D1" s="18" t="s">
        <v>45</v>
      </c>
      <c r="E1" s="18" t="s">
        <v>46</v>
      </c>
      <c r="F1" s="18" t="s">
        <v>47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A2" s="20" t="s">
        <v>48</v>
      </c>
      <c r="B2" s="20">
        <v>2.0</v>
      </c>
      <c r="C2" s="21">
        <v>40000.0</v>
      </c>
      <c r="D2" s="22">
        <f t="shared" ref="D2:D3" si="1">C2*B2</f>
        <v>80000</v>
      </c>
      <c r="E2" s="23">
        <f t="shared" ref="E2:E3" si="2">D2*0.3</f>
        <v>24000</v>
      </c>
      <c r="F2" s="22">
        <f t="shared" ref="F2:F3" si="3">D2+E2</f>
        <v>104000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20" t="s">
        <v>49</v>
      </c>
      <c r="B3" s="20">
        <v>2.0</v>
      </c>
      <c r="C3" s="21">
        <v>40000.0</v>
      </c>
      <c r="D3" s="22">
        <f t="shared" si="1"/>
        <v>80000</v>
      </c>
      <c r="E3" s="23">
        <f t="shared" si="2"/>
        <v>24000</v>
      </c>
      <c r="F3" s="22">
        <f t="shared" si="3"/>
        <v>104000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4"/>
      <c r="B4" s="24"/>
      <c r="C4" s="25"/>
      <c r="D4" s="26"/>
      <c r="E4" s="24"/>
      <c r="F4" s="27">
        <f>SUM(F2:F3)</f>
        <v>208000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4"/>
      <c r="B5" s="24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4"/>
      <c r="B7" s="24"/>
      <c r="C7" s="25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4"/>
      <c r="B8" s="24"/>
      <c r="C8" s="25"/>
      <c r="D8" s="2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4"/>
      <c r="B9" s="24"/>
      <c r="C9" s="25"/>
      <c r="D9" s="2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4"/>
      <c r="B10" s="24"/>
      <c r="C10" s="25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4"/>
      <c r="B11" s="24"/>
      <c r="C11" s="25"/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4"/>
      <c r="B12" s="24"/>
      <c r="C12" s="25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4"/>
      <c r="B13" s="24"/>
      <c r="C13" s="25"/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drawing r:id="rId1"/>
</worksheet>
</file>